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" sheetId="2" r:id="rId1"/>
  </sheets>
  <calcPr calcId="145621"/>
</workbook>
</file>

<file path=xl/calcChain.xml><?xml version="1.0" encoding="utf-8"?>
<calcChain xmlns="http://schemas.openxmlformats.org/spreadsheetml/2006/main">
  <c r="G45" i="2" l="1"/>
  <c r="H45" i="2" s="1"/>
  <c r="H40" i="2"/>
  <c r="K29" i="2"/>
  <c r="L29" i="2" s="1"/>
  <c r="G25" i="2"/>
  <c r="H25" i="2" s="1"/>
  <c r="P8" i="2"/>
  <c r="P7" i="2"/>
  <c r="H26" i="2"/>
  <c r="P51" i="2"/>
  <c r="P52" i="2"/>
  <c r="P50" i="2"/>
  <c r="P48" i="2"/>
  <c r="L51" i="2"/>
  <c r="L52" i="2"/>
  <c r="L50" i="2"/>
  <c r="L48" i="2"/>
  <c r="H51" i="2"/>
  <c r="H52" i="2"/>
  <c r="H50" i="2"/>
  <c r="H48" i="2"/>
  <c r="P36" i="2"/>
  <c r="P37" i="2"/>
  <c r="P35" i="2"/>
  <c r="L33" i="2"/>
  <c r="P33" i="2"/>
  <c r="L36" i="2"/>
  <c r="L37" i="2"/>
  <c r="L35" i="2"/>
  <c r="H36" i="2"/>
  <c r="H37" i="2"/>
  <c r="H35" i="2"/>
  <c r="H33" i="2"/>
  <c r="O21" i="2"/>
  <c r="P21" i="2" s="1"/>
  <c r="O20" i="2"/>
  <c r="P20" i="2" s="1"/>
  <c r="O19" i="2"/>
  <c r="P19" i="2" s="1"/>
  <c r="K21" i="2"/>
  <c r="L21" i="2" s="1"/>
  <c r="K20" i="2"/>
  <c r="L20" i="2" s="1"/>
  <c r="K19" i="2"/>
  <c r="L19" i="2" s="1"/>
  <c r="P16" i="2"/>
  <c r="P17" i="2"/>
  <c r="P15" i="2"/>
  <c r="P13" i="2"/>
  <c r="L16" i="2"/>
  <c r="L17" i="2"/>
  <c r="L15" i="2"/>
  <c r="L13" i="2"/>
  <c r="H20" i="2"/>
  <c r="H21" i="2"/>
  <c r="H19" i="2"/>
  <c r="H16" i="2"/>
  <c r="H17" i="2"/>
  <c r="H15" i="2"/>
  <c r="H13" i="2"/>
  <c r="P45" i="2"/>
  <c r="L45" i="2"/>
  <c r="P44" i="2"/>
  <c r="L44" i="2"/>
  <c r="H44" i="2"/>
  <c r="P43" i="2"/>
  <c r="L43" i="2"/>
  <c r="H43" i="2"/>
  <c r="P42" i="2"/>
  <c r="L42" i="2"/>
  <c r="H42" i="2"/>
  <c r="P41" i="2"/>
  <c r="L41" i="2"/>
  <c r="H41" i="2"/>
  <c r="P30" i="2"/>
  <c r="L30" i="2"/>
  <c r="H30" i="2"/>
  <c r="P29" i="2"/>
  <c r="G29" i="2"/>
  <c r="H29" i="2" s="1"/>
  <c r="P28" i="2"/>
  <c r="H28" i="2"/>
  <c r="P27" i="2"/>
  <c r="L27" i="2"/>
  <c r="H27" i="2"/>
  <c r="P26" i="2"/>
  <c r="L26" i="2"/>
  <c r="P25" i="2"/>
  <c r="L25" i="2"/>
  <c r="P10" i="2"/>
  <c r="L10" i="2"/>
  <c r="H10" i="2"/>
  <c r="P9" i="2"/>
  <c r="L9" i="2"/>
  <c r="L8" i="2"/>
  <c r="L7" i="2"/>
  <c r="H6" i="2"/>
  <c r="H53" i="2" l="1"/>
  <c r="P38" i="2"/>
  <c r="L38" i="2"/>
  <c r="P53" i="2"/>
  <c r="H38" i="2"/>
  <c r="L22" i="2"/>
  <c r="L53" i="2"/>
  <c r="H22" i="2"/>
  <c r="P22" i="2"/>
  <c r="R38" i="2" l="1"/>
  <c r="V38" i="2" s="1"/>
  <c r="P55" i="2"/>
  <c r="R22" i="2"/>
  <c r="V22" i="2" s="1"/>
  <c r="R53" i="2"/>
  <c r="V53" i="2" s="1"/>
  <c r="L55" i="2"/>
  <c r="H55" i="2"/>
  <c r="R55" i="2" l="1"/>
  <c r="T58" i="2" s="1"/>
</calcChain>
</file>

<file path=xl/sharedStrings.xml><?xml version="1.0" encoding="utf-8"?>
<sst xmlns="http://schemas.openxmlformats.org/spreadsheetml/2006/main" count="160" uniqueCount="51">
  <si>
    <t xml:space="preserve"> Budget</t>
  </si>
  <si>
    <t>Unit</t>
  </si>
  <si>
    <t># of units</t>
  </si>
  <si>
    <t>Unit rate (in $)</t>
  </si>
  <si>
    <t>Costs (in $)</t>
  </si>
  <si>
    <t>Per month</t>
  </si>
  <si>
    <t>Activity Description</t>
  </si>
  <si>
    <t>Year 1 (2017)</t>
  </si>
  <si>
    <t>Year 2 (2018)</t>
  </si>
  <si>
    <t>Year 3 (2019)</t>
  </si>
  <si>
    <t>Outputs</t>
  </si>
  <si>
    <t>Activity</t>
  </si>
  <si>
    <t>Activity 3.1.2.6 Establishment of two VAW and DV crises centers in Guria and Qvemo Qartli Regions of Georgia (6.7);</t>
  </si>
  <si>
    <t>1.2. სარემონტო სამუშაოები</t>
  </si>
  <si>
    <t>1.1. ფართების გადმოფორმებასთან და განმხოლოებასთან დაკავშირებული ხარჯები</t>
  </si>
  <si>
    <t>Activity 3.1.2.6 To Support the State Fund  in the recruitment and training of the staff for the established crises centers (6.8);</t>
  </si>
  <si>
    <t>Activity 3.1.2.7 To Support the State Fund  in the establishment of a Socio-economic rehabilitation programme for the victims/survivors of domestic violence (6.9);</t>
  </si>
  <si>
    <t>1. კრიზისული ცენტრების მოწყობა (გურია, ქვემო ქართლი)</t>
  </si>
  <si>
    <t>1.3. საოფისე ავეჯი და ტექნიკა</t>
  </si>
  <si>
    <t>1.4. სატელეკომუნიკაციო და სატელეფონო ხარჯები</t>
  </si>
  <si>
    <t>1.5. სხვა ხარჯები</t>
  </si>
  <si>
    <t>ერთეული</t>
  </si>
  <si>
    <t>2. Salaries</t>
  </si>
  <si>
    <t>ერთი პირზე</t>
  </si>
  <si>
    <t>ერთ პირზე</t>
  </si>
  <si>
    <t>2.1.1 Program staff</t>
  </si>
  <si>
    <t>2.1.1.1 პროექტის დირექტორი</t>
  </si>
  <si>
    <t>2.1.2. Technical staff</t>
  </si>
  <si>
    <t>2.1.2.1 ფინანსური მენეჯერი</t>
  </si>
  <si>
    <t>2.1.2.2  შესყიდვების მენეჯერი</t>
  </si>
  <si>
    <t>2.1.2.3  ლოჯისტიკის მენეჯერი</t>
  </si>
  <si>
    <t>2.1.3. თავშესაფრები (გურია, ქვემო ქართლი)</t>
  </si>
  <si>
    <t>2.1.3.1 იურისტი</t>
  </si>
  <si>
    <t>2.1.3.2 სოციალური მუშაკი</t>
  </si>
  <si>
    <t>2.1.3.3  ფსიქოლოფი</t>
  </si>
  <si>
    <t>Subtotal</t>
  </si>
  <si>
    <t>1. ტრეინინინგები</t>
  </si>
  <si>
    <t>1.1. სასტუმროს მომსახურება (მ.შ. კვების ხარჯები, საკონფერენციო დარბაზი და ა.შ.)</t>
  </si>
  <si>
    <t xml:space="preserve">       1.1.1. ცხოვრების ხარჯი</t>
  </si>
  <si>
    <t xml:space="preserve">       1.1.2.კვება</t>
  </si>
  <si>
    <t xml:space="preserve">       1.1.3. საკონფერენციო დარბაზი</t>
  </si>
  <si>
    <t>1.2. ტრანსპორტის მომსახურება</t>
  </si>
  <si>
    <t>1.3. ტრენერის ჰონორალი</t>
  </si>
  <si>
    <t>1.4. სხვა ხარჯები</t>
  </si>
  <si>
    <t>1. სოციალურ–ეკონომიკური რეაბილიტაცია</t>
  </si>
  <si>
    <t>1.3. ტრანსპორტირების ხარჯების დაფინანსება</t>
  </si>
  <si>
    <t>1.2. პროფესიული გადამზადების კურსების შესყიდვა</t>
  </si>
  <si>
    <t>1.4. დასაქმებულთათვის საჭირო ინვენტარის შეძენა</t>
  </si>
  <si>
    <t xml:space="preserve">1.5. მრგვალი მაგიდა/ადგილობრივ დამსაქმებლებთან და პროფესიული სასწავლებლების წარმომადგენლებთან შეხვედრასთან დაკავშირებული ხარჯები </t>
  </si>
  <si>
    <t>1.6. სხვა ხარჯები</t>
  </si>
  <si>
    <t>1.1 ბენეფიციართა ეკონომიკური რეაბილიტაციის პროგრამის (სახელმძღვანელოს) შემუშავება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</si>
</sst>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0" borderId="9" xfId="0" applyFont="1" applyBorder="1" applyAlignment="1">
      <alignment horizontal="center"/>
    </xf>
    <xf numFmtId="0" fontId="5" fillId="0" borderId="11" xfId="0" applyFont="1" applyFill="1" applyBorder="1"/>
    <xf numFmtId="0" fontId="6" fillId="0" borderId="0" xfId="0" applyFont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right"/>
    </xf>
    <xf numFmtId="0" fontId="6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0" xfId="0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17" xfId="0" applyFont="1" applyBorder="1" applyAlignment="1"/>
    <xf numFmtId="0" fontId="1" fillId="0" borderId="1" xfId="0" applyFont="1" applyFill="1" applyBorder="1" applyAlignment="1">
      <alignment horizontal="center" vertical="top" wrapText="1"/>
    </xf>
    <xf numFmtId="0" fontId="2" fillId="0" borderId="17" xfId="0" applyFont="1" applyBorder="1"/>
    <xf numFmtId="0" fontId="11" fillId="4" borderId="0" xfId="0" applyFont="1" applyFill="1"/>
    <xf numFmtId="0" fontId="7" fillId="4" borderId="0" xfId="0" applyFont="1" applyFill="1"/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27" xfId="0" applyFont="1" applyFill="1" applyBorder="1"/>
    <xf numFmtId="0" fontId="3" fillId="0" borderId="26" xfId="0" applyFont="1" applyFill="1" applyBorder="1" applyAlignment="1">
      <alignment horizontal="right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/>
    <xf numFmtId="0" fontId="5" fillId="5" borderId="13" xfId="0" applyFont="1" applyFill="1" applyBorder="1" applyAlignment="1">
      <alignment horizontal="right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/>
    <xf numFmtId="0" fontId="5" fillId="0" borderId="27" xfId="0" applyFont="1" applyFill="1" applyBorder="1"/>
    <xf numFmtId="0" fontId="5" fillId="0" borderId="26" xfId="0" applyFont="1" applyFill="1" applyBorder="1" applyAlignment="1">
      <alignment horizontal="right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right"/>
    </xf>
    <xf numFmtId="0" fontId="9" fillId="5" borderId="13" xfId="0" applyFont="1" applyFill="1" applyBorder="1"/>
    <xf numFmtId="0" fontId="10" fillId="4" borderId="25" xfId="0" applyFont="1" applyFill="1" applyBorder="1" applyAlignment="1">
      <alignment horizontal="center"/>
    </xf>
    <xf numFmtId="0" fontId="10" fillId="4" borderId="26" xfId="0" applyFont="1" applyFill="1" applyBorder="1"/>
    <xf numFmtId="0" fontId="10" fillId="4" borderId="27" xfId="0" applyFont="1" applyFill="1" applyBorder="1"/>
    <xf numFmtId="0" fontId="10" fillId="4" borderId="26" xfId="0" applyFont="1" applyFill="1" applyBorder="1" applyAlignment="1">
      <alignment horizontal="right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/>
    <xf numFmtId="0" fontId="11" fillId="4" borderId="7" xfId="0" applyFont="1" applyFill="1" applyBorder="1" applyAlignment="1">
      <alignment horizontal="right"/>
    </xf>
    <xf numFmtId="0" fontId="8" fillId="4" borderId="8" xfId="0" applyFont="1" applyFill="1" applyBorder="1"/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/>
    <xf numFmtId="0" fontId="10" fillId="5" borderId="13" xfId="0" applyFont="1" applyFill="1" applyBorder="1" applyAlignment="1">
      <alignment horizontal="right"/>
    </xf>
    <xf numFmtId="0" fontId="1" fillId="0" borderId="28" xfId="0" applyFont="1" applyFill="1" applyBorder="1" applyAlignment="1">
      <alignment wrapText="1"/>
    </xf>
    <xf numFmtId="0" fontId="11" fillId="4" borderId="20" xfId="0" applyFont="1" applyFill="1" applyBorder="1" applyAlignment="1"/>
    <xf numFmtId="0" fontId="11" fillId="4" borderId="18" xfId="0" applyFont="1" applyFill="1" applyBorder="1" applyAlignment="1"/>
    <xf numFmtId="0" fontId="1" fillId="5" borderId="30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left" wrapText="1"/>
    </xf>
    <xf numFmtId="0" fontId="5" fillId="0" borderId="2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5" fillId="4" borderId="29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29" xfId="0" applyFont="1" applyFill="1" applyBorder="1" applyAlignment="1">
      <alignment horizontal="left" wrapText="1"/>
    </xf>
    <xf numFmtId="0" fontId="1" fillId="5" borderId="14" xfId="0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0" fontId="5" fillId="0" borderId="23" xfId="0" applyFont="1" applyFill="1" applyBorder="1" applyAlignment="1">
      <alignment horizontal="right"/>
    </xf>
    <xf numFmtId="0" fontId="12" fillId="0" borderId="32" xfId="0" applyFont="1" applyFill="1" applyBorder="1" applyAlignment="1">
      <alignment wrapText="1"/>
    </xf>
    <xf numFmtId="0" fontId="5" fillId="0" borderId="29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center"/>
    </xf>
    <xf numFmtId="0" fontId="1" fillId="0" borderId="29" xfId="0" applyFont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right"/>
    </xf>
    <xf numFmtId="0" fontId="5" fillId="0" borderId="35" xfId="0" applyFont="1" applyFill="1" applyBorder="1"/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right"/>
    </xf>
    <xf numFmtId="0" fontId="10" fillId="4" borderId="7" xfId="0" applyFont="1" applyFill="1" applyBorder="1"/>
    <xf numFmtId="0" fontId="10" fillId="4" borderId="8" xfId="0" applyFont="1" applyFill="1" applyBorder="1"/>
    <xf numFmtId="0" fontId="1" fillId="0" borderId="28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1"/>
  <sheetViews>
    <sheetView tabSelected="1" topLeftCell="B24" workbookViewId="0">
      <selection activeCell="D41" sqref="D41"/>
    </sheetView>
  </sheetViews>
  <sheetFormatPr defaultColWidth="9.140625" defaultRowHeight="11.25" x14ac:dyDescent="0.2"/>
  <cols>
    <col min="1" max="1" width="18.140625" style="1" customWidth="1"/>
    <col min="2" max="2" width="12.85546875" style="1" customWidth="1"/>
    <col min="3" max="3" width="33.42578125" style="1" customWidth="1"/>
    <col min="4" max="4" width="51" style="18" customWidth="1"/>
    <col min="5" max="5" width="11.140625" style="1" customWidth="1"/>
    <col min="6" max="6" width="8.140625" style="19" customWidth="1"/>
    <col min="7" max="8" width="8.5703125" style="1" customWidth="1"/>
    <col min="9" max="9" width="11.140625" style="1" customWidth="1"/>
    <col min="10" max="10" width="9.28515625" style="19" customWidth="1"/>
    <col min="11" max="11" width="7.7109375" style="1" customWidth="1"/>
    <col min="12" max="12" width="8.140625" style="1" customWidth="1"/>
    <col min="13" max="13" width="11.140625" style="1" customWidth="1"/>
    <col min="14" max="14" width="8.42578125" style="19" customWidth="1"/>
    <col min="15" max="15" width="8" style="1" customWidth="1"/>
    <col min="16" max="16" width="7.85546875" style="1" customWidth="1"/>
    <col min="17" max="79" width="9.140625" style="1"/>
    <col min="80" max="80" width="71.5703125" style="1" customWidth="1"/>
    <col min="81" max="88" width="14" style="1" customWidth="1"/>
    <col min="89" max="89" width="11.28515625" style="1" customWidth="1"/>
    <col min="90" max="90" width="15.5703125" style="1" customWidth="1"/>
    <col min="91" max="335" width="9.140625" style="1"/>
    <col min="336" max="336" width="71.5703125" style="1" customWidth="1"/>
    <col min="337" max="344" width="14" style="1" customWidth="1"/>
    <col min="345" max="345" width="11.28515625" style="1" customWidth="1"/>
    <col min="346" max="346" width="15.5703125" style="1" customWidth="1"/>
    <col min="347" max="591" width="9.140625" style="1"/>
    <col min="592" max="592" width="71.5703125" style="1" customWidth="1"/>
    <col min="593" max="600" width="14" style="1" customWidth="1"/>
    <col min="601" max="601" width="11.28515625" style="1" customWidth="1"/>
    <col min="602" max="602" width="15.5703125" style="1" customWidth="1"/>
    <col min="603" max="847" width="9.140625" style="1"/>
    <col min="848" max="848" width="71.5703125" style="1" customWidth="1"/>
    <col min="849" max="856" width="14" style="1" customWidth="1"/>
    <col min="857" max="857" width="11.28515625" style="1" customWidth="1"/>
    <col min="858" max="858" width="15.5703125" style="1" customWidth="1"/>
    <col min="859" max="16384" width="9.140625" style="1"/>
  </cols>
  <sheetData>
    <row r="2" spans="1:16" ht="12" thickBot="1" x14ac:dyDescent="0.25"/>
    <row r="3" spans="1:16" ht="12" thickBot="1" x14ac:dyDescent="0.25">
      <c r="A3" s="21"/>
      <c r="B3" s="23"/>
      <c r="C3" s="23"/>
      <c r="D3" s="22" t="s">
        <v>0</v>
      </c>
      <c r="E3" s="84" t="s">
        <v>7</v>
      </c>
      <c r="F3" s="85"/>
      <c r="G3" s="85"/>
      <c r="H3" s="86"/>
      <c r="I3" s="84" t="s">
        <v>8</v>
      </c>
      <c r="J3" s="85"/>
      <c r="K3" s="85"/>
      <c r="L3" s="86"/>
      <c r="M3" s="84" t="s">
        <v>9</v>
      </c>
      <c r="N3" s="85"/>
      <c r="O3" s="85"/>
      <c r="P3" s="86"/>
    </row>
    <row r="4" spans="1:16" s="6" customFormat="1" ht="32.25" thickBot="1" x14ac:dyDescent="0.25">
      <c r="A4" s="2" t="s">
        <v>10</v>
      </c>
      <c r="B4" s="2" t="s">
        <v>11</v>
      </c>
      <c r="C4" s="2"/>
      <c r="D4" s="2" t="s">
        <v>6</v>
      </c>
      <c r="E4" s="4" t="s">
        <v>1</v>
      </c>
      <c r="F4" s="3" t="s">
        <v>2</v>
      </c>
      <c r="G4" s="3" t="s">
        <v>3</v>
      </c>
      <c r="H4" s="5" t="s">
        <v>4</v>
      </c>
      <c r="I4" s="4" t="s">
        <v>1</v>
      </c>
      <c r="J4" s="3" t="s">
        <v>2</v>
      </c>
      <c r="K4" s="3" t="s">
        <v>3</v>
      </c>
      <c r="L4" s="5" t="s">
        <v>4</v>
      </c>
      <c r="M4" s="4" t="s">
        <v>1</v>
      </c>
      <c r="N4" s="3" t="s">
        <v>2</v>
      </c>
      <c r="O4" s="3" t="s">
        <v>3</v>
      </c>
      <c r="P4" s="5" t="s">
        <v>4</v>
      </c>
    </row>
    <row r="5" spans="1:16" s="14" customFormat="1" ht="26.45" customHeight="1" x14ac:dyDescent="0.2">
      <c r="A5" s="87"/>
      <c r="B5" s="89" t="s">
        <v>12</v>
      </c>
      <c r="C5" s="90"/>
      <c r="D5" s="71" t="s">
        <v>17</v>
      </c>
      <c r="E5" s="30"/>
      <c r="F5" s="33"/>
      <c r="G5" s="31"/>
      <c r="H5" s="32"/>
      <c r="I5" s="30"/>
      <c r="J5" s="33"/>
      <c r="K5" s="31"/>
      <c r="L5" s="32"/>
      <c r="M5" s="30"/>
      <c r="N5" s="33"/>
      <c r="O5" s="31"/>
      <c r="P5" s="32"/>
    </row>
    <row r="6" spans="1:16" s="14" customFormat="1" ht="21.6" customHeight="1" x14ac:dyDescent="0.2">
      <c r="A6" s="87"/>
      <c r="B6" s="91"/>
      <c r="C6" s="92"/>
      <c r="D6" s="63" t="s">
        <v>14</v>
      </c>
      <c r="E6" s="15" t="s">
        <v>21</v>
      </c>
      <c r="F6" s="17">
        <v>2</v>
      </c>
      <c r="G6" s="16">
        <v>1000</v>
      </c>
      <c r="H6" s="8">
        <f>F6*G6</f>
        <v>2000</v>
      </c>
      <c r="I6" s="10"/>
      <c r="J6" s="13"/>
      <c r="K6" s="11"/>
      <c r="L6" s="12"/>
      <c r="M6" s="10"/>
      <c r="N6" s="13"/>
      <c r="O6" s="11"/>
      <c r="P6" s="12"/>
    </row>
    <row r="7" spans="1:16" s="14" customFormat="1" ht="10.15" customHeight="1" x14ac:dyDescent="0.2">
      <c r="A7" s="87"/>
      <c r="B7" s="91"/>
      <c r="C7" s="92"/>
      <c r="D7" s="63" t="s">
        <v>13</v>
      </c>
      <c r="E7" s="15"/>
      <c r="F7" s="17"/>
      <c r="G7" s="16"/>
      <c r="H7" s="8"/>
      <c r="I7" s="15" t="s">
        <v>21</v>
      </c>
      <c r="J7" s="17">
        <v>2</v>
      </c>
      <c r="K7" s="16">
        <v>15000</v>
      </c>
      <c r="L7" s="8">
        <f>J7*K7</f>
        <v>30000</v>
      </c>
      <c r="M7" s="15" t="s">
        <v>21</v>
      </c>
      <c r="N7" s="17">
        <v>2</v>
      </c>
      <c r="O7" s="16">
        <v>3000</v>
      </c>
      <c r="P7" s="8">
        <f>N7*O7</f>
        <v>6000</v>
      </c>
    </row>
    <row r="8" spans="1:16" s="14" customFormat="1" ht="10.15" customHeight="1" x14ac:dyDescent="0.2">
      <c r="A8" s="87"/>
      <c r="B8" s="91"/>
      <c r="C8" s="92"/>
      <c r="D8" s="63" t="s">
        <v>18</v>
      </c>
      <c r="E8" s="15"/>
      <c r="F8" s="17"/>
      <c r="G8" s="16"/>
      <c r="H8" s="8"/>
      <c r="I8" s="15" t="s">
        <v>21</v>
      </c>
      <c r="J8" s="17">
        <v>2</v>
      </c>
      <c r="K8" s="16">
        <v>10000</v>
      </c>
      <c r="L8" s="8">
        <f>J8*K8</f>
        <v>20000</v>
      </c>
      <c r="M8" s="15" t="s">
        <v>21</v>
      </c>
      <c r="N8" s="17">
        <v>2</v>
      </c>
      <c r="O8" s="16">
        <v>755</v>
      </c>
      <c r="P8" s="8">
        <f>N8*O8</f>
        <v>1510</v>
      </c>
    </row>
    <row r="9" spans="1:16" s="14" customFormat="1" ht="10.15" customHeight="1" x14ac:dyDescent="0.2">
      <c r="A9" s="87"/>
      <c r="B9" s="91"/>
      <c r="C9" s="92"/>
      <c r="D9" s="63" t="s">
        <v>19</v>
      </c>
      <c r="E9" s="15"/>
      <c r="F9" s="17"/>
      <c r="G9" s="16"/>
      <c r="H9" s="8"/>
      <c r="I9" s="15" t="s">
        <v>21</v>
      </c>
      <c r="J9" s="17">
        <v>2</v>
      </c>
      <c r="K9" s="16">
        <v>1000</v>
      </c>
      <c r="L9" s="8">
        <f>J9*K9</f>
        <v>2000</v>
      </c>
      <c r="M9" s="15" t="s">
        <v>21</v>
      </c>
      <c r="N9" s="17">
        <v>2</v>
      </c>
      <c r="O9" s="16">
        <v>1000</v>
      </c>
      <c r="P9" s="8">
        <f>N9*O9</f>
        <v>2000</v>
      </c>
    </row>
    <row r="10" spans="1:16" s="14" customFormat="1" ht="10.15" customHeight="1" x14ac:dyDescent="0.2">
      <c r="A10" s="87"/>
      <c r="B10" s="91"/>
      <c r="C10" s="92"/>
      <c r="D10" s="63" t="s">
        <v>20</v>
      </c>
      <c r="E10" s="15" t="s">
        <v>21</v>
      </c>
      <c r="F10" s="17">
        <v>2</v>
      </c>
      <c r="G10" s="16">
        <v>148</v>
      </c>
      <c r="H10" s="8">
        <f>F10*G10</f>
        <v>296</v>
      </c>
      <c r="I10" s="15" t="s">
        <v>21</v>
      </c>
      <c r="J10" s="17">
        <v>2</v>
      </c>
      <c r="K10" s="16">
        <v>500</v>
      </c>
      <c r="L10" s="8">
        <f>J10*K10</f>
        <v>1000</v>
      </c>
      <c r="M10" s="15" t="s">
        <v>21</v>
      </c>
      <c r="N10" s="17">
        <v>2</v>
      </c>
      <c r="O10" s="16">
        <v>500</v>
      </c>
      <c r="P10" s="8">
        <f>N10*O10</f>
        <v>1000</v>
      </c>
    </row>
    <row r="11" spans="1:16" s="14" customFormat="1" ht="14.45" customHeight="1" x14ac:dyDescent="0.2">
      <c r="A11" s="87"/>
      <c r="B11" s="91"/>
      <c r="C11" s="92"/>
      <c r="D11" s="71" t="s">
        <v>22</v>
      </c>
      <c r="E11" s="67"/>
      <c r="F11" s="70"/>
      <c r="G11" s="68"/>
      <c r="H11" s="69"/>
      <c r="I11" s="67"/>
      <c r="J11" s="70"/>
      <c r="K11" s="68"/>
      <c r="L11" s="69"/>
      <c r="M11" s="67"/>
      <c r="N11" s="70"/>
      <c r="O11" s="68"/>
      <c r="P11" s="69"/>
    </row>
    <row r="12" spans="1:16" s="14" customFormat="1" ht="10.15" customHeight="1" x14ac:dyDescent="0.2">
      <c r="A12" s="87"/>
      <c r="B12" s="91"/>
      <c r="C12" s="92"/>
      <c r="D12" s="59" t="s">
        <v>25</v>
      </c>
      <c r="E12" s="67"/>
      <c r="F12" s="70"/>
      <c r="G12" s="68"/>
      <c r="H12" s="69"/>
      <c r="I12" s="67"/>
      <c r="J12" s="70"/>
      <c r="K12" s="68"/>
      <c r="L12" s="69"/>
      <c r="M12" s="67"/>
      <c r="N12" s="70"/>
      <c r="O12" s="68"/>
      <c r="P12" s="69"/>
    </row>
    <row r="13" spans="1:16" s="14" customFormat="1" ht="10.15" customHeight="1" x14ac:dyDescent="0.2">
      <c r="A13" s="87"/>
      <c r="B13" s="91"/>
      <c r="C13" s="92"/>
      <c r="D13" s="60" t="s">
        <v>26</v>
      </c>
      <c r="E13" s="7" t="s">
        <v>5</v>
      </c>
      <c r="F13" s="70">
        <v>0</v>
      </c>
      <c r="G13" s="68">
        <v>0</v>
      </c>
      <c r="H13" s="69">
        <f>F13*G13</f>
        <v>0</v>
      </c>
      <c r="I13" s="7" t="s">
        <v>5</v>
      </c>
      <c r="J13" s="70">
        <v>12</v>
      </c>
      <c r="K13" s="68">
        <v>67</v>
      </c>
      <c r="L13" s="69">
        <f>J13*K13</f>
        <v>804</v>
      </c>
      <c r="M13" s="7" t="s">
        <v>5</v>
      </c>
      <c r="N13" s="70">
        <v>12</v>
      </c>
      <c r="O13" s="68">
        <v>133</v>
      </c>
      <c r="P13" s="69">
        <f>N13*O13</f>
        <v>1596</v>
      </c>
    </row>
    <row r="14" spans="1:16" s="14" customFormat="1" ht="10.15" customHeight="1" x14ac:dyDescent="0.2">
      <c r="A14" s="87"/>
      <c r="B14" s="91"/>
      <c r="C14" s="92"/>
      <c r="D14" s="61" t="s">
        <v>27</v>
      </c>
      <c r="E14" s="67"/>
      <c r="F14" s="70"/>
      <c r="G14" s="68"/>
      <c r="H14" s="69"/>
      <c r="I14" s="67"/>
      <c r="J14" s="70"/>
      <c r="K14" s="68"/>
      <c r="L14" s="69"/>
      <c r="M14" s="67"/>
      <c r="N14" s="70"/>
      <c r="O14" s="68"/>
      <c r="P14" s="69"/>
    </row>
    <row r="15" spans="1:16" s="14" customFormat="1" ht="10.15" customHeight="1" x14ac:dyDescent="0.2">
      <c r="A15" s="87"/>
      <c r="B15" s="91"/>
      <c r="C15" s="92"/>
      <c r="D15" s="60" t="s">
        <v>28</v>
      </c>
      <c r="E15" s="7" t="s">
        <v>5</v>
      </c>
      <c r="F15" s="70">
        <v>3</v>
      </c>
      <c r="G15" s="68">
        <v>100</v>
      </c>
      <c r="H15" s="69">
        <f>F15*G15</f>
        <v>300</v>
      </c>
      <c r="I15" s="7" t="s">
        <v>5</v>
      </c>
      <c r="J15" s="70">
        <v>12</v>
      </c>
      <c r="K15" s="68">
        <v>100</v>
      </c>
      <c r="L15" s="69">
        <f>J15*K15</f>
        <v>1200</v>
      </c>
      <c r="M15" s="7" t="s">
        <v>5</v>
      </c>
      <c r="N15" s="70">
        <v>12</v>
      </c>
      <c r="O15" s="68">
        <v>100</v>
      </c>
      <c r="P15" s="69">
        <f>N15*O15</f>
        <v>1200</v>
      </c>
    </row>
    <row r="16" spans="1:16" s="14" customFormat="1" ht="10.15" customHeight="1" x14ac:dyDescent="0.2">
      <c r="A16" s="87"/>
      <c r="B16" s="91"/>
      <c r="C16" s="92"/>
      <c r="D16" s="62" t="s">
        <v>29</v>
      </c>
      <c r="E16" s="7" t="s">
        <v>5</v>
      </c>
      <c r="F16" s="70">
        <v>3</v>
      </c>
      <c r="G16" s="68">
        <v>100</v>
      </c>
      <c r="H16" s="69">
        <f t="shared" ref="H16:H17" si="0">F16*G16</f>
        <v>300</v>
      </c>
      <c r="I16" s="7" t="s">
        <v>5</v>
      </c>
      <c r="J16" s="70">
        <v>12</v>
      </c>
      <c r="K16" s="68">
        <v>100</v>
      </c>
      <c r="L16" s="69">
        <f t="shared" ref="L16:L17" si="1">J16*K16</f>
        <v>1200</v>
      </c>
      <c r="M16" s="7" t="s">
        <v>5</v>
      </c>
      <c r="N16" s="70">
        <v>12</v>
      </c>
      <c r="O16" s="68">
        <v>100</v>
      </c>
      <c r="P16" s="69">
        <f t="shared" ref="P16:P17" si="2">N16*O16</f>
        <v>1200</v>
      </c>
    </row>
    <row r="17" spans="1:30" s="14" customFormat="1" ht="10.15" customHeight="1" x14ac:dyDescent="0.2">
      <c r="A17" s="87"/>
      <c r="B17" s="91"/>
      <c r="C17" s="92"/>
      <c r="D17" s="62" t="s">
        <v>30</v>
      </c>
      <c r="E17" s="7" t="s">
        <v>5</v>
      </c>
      <c r="F17" s="70">
        <v>3</v>
      </c>
      <c r="G17" s="68">
        <v>100</v>
      </c>
      <c r="H17" s="69">
        <f t="shared" si="0"/>
        <v>300</v>
      </c>
      <c r="I17" s="7" t="s">
        <v>5</v>
      </c>
      <c r="J17" s="70">
        <v>12</v>
      </c>
      <c r="K17" s="68">
        <v>100</v>
      </c>
      <c r="L17" s="69">
        <f t="shared" si="1"/>
        <v>1200</v>
      </c>
      <c r="M17" s="7" t="s">
        <v>5</v>
      </c>
      <c r="N17" s="70">
        <v>12</v>
      </c>
      <c r="O17" s="68">
        <v>100</v>
      </c>
      <c r="P17" s="69">
        <f t="shared" si="2"/>
        <v>1200</v>
      </c>
    </row>
    <row r="18" spans="1:30" s="14" customFormat="1" ht="10.15" customHeight="1" x14ac:dyDescent="0.2">
      <c r="A18" s="87"/>
      <c r="B18" s="91"/>
      <c r="C18" s="92"/>
      <c r="D18" s="74" t="s">
        <v>31</v>
      </c>
      <c r="E18" s="67"/>
      <c r="F18" s="70"/>
      <c r="G18" s="68"/>
      <c r="H18" s="69"/>
      <c r="I18" s="67"/>
      <c r="J18" s="70"/>
      <c r="K18" s="68"/>
      <c r="L18" s="69"/>
      <c r="M18" s="67"/>
      <c r="N18" s="70"/>
      <c r="O18" s="68"/>
      <c r="P18" s="69"/>
    </row>
    <row r="19" spans="1:30" s="14" customFormat="1" ht="10.15" customHeight="1" x14ac:dyDescent="0.2">
      <c r="A19" s="87"/>
      <c r="B19" s="91"/>
      <c r="C19" s="92"/>
      <c r="D19" s="75" t="s">
        <v>32</v>
      </c>
      <c r="E19" s="7" t="s">
        <v>5</v>
      </c>
      <c r="F19" s="70">
        <v>0</v>
      </c>
      <c r="G19" s="68">
        <v>0</v>
      </c>
      <c r="H19" s="69">
        <f>F19*G19</f>
        <v>0</v>
      </c>
      <c r="I19" s="7" t="s">
        <v>5</v>
      </c>
      <c r="J19" s="70">
        <v>8</v>
      </c>
      <c r="K19" s="68">
        <f>325*2</f>
        <v>650</v>
      </c>
      <c r="L19" s="69">
        <f>J19*K19</f>
        <v>5200</v>
      </c>
      <c r="M19" s="7" t="s">
        <v>5</v>
      </c>
      <c r="N19" s="70">
        <v>12</v>
      </c>
      <c r="O19" s="68">
        <f>325*2</f>
        <v>650</v>
      </c>
      <c r="P19" s="69">
        <f>N19*O19</f>
        <v>7800</v>
      </c>
    </row>
    <row r="20" spans="1:30" s="14" customFormat="1" ht="10.15" customHeight="1" x14ac:dyDescent="0.2">
      <c r="A20" s="87"/>
      <c r="B20" s="91"/>
      <c r="C20" s="92"/>
      <c r="D20" s="75" t="s">
        <v>33</v>
      </c>
      <c r="E20" s="7" t="s">
        <v>5</v>
      </c>
      <c r="F20" s="70">
        <v>0</v>
      </c>
      <c r="G20" s="68">
        <v>0</v>
      </c>
      <c r="H20" s="69">
        <f t="shared" ref="H20:H21" si="3">F20*G20</f>
        <v>0</v>
      </c>
      <c r="I20" s="7" t="s">
        <v>5</v>
      </c>
      <c r="J20" s="70">
        <v>8</v>
      </c>
      <c r="K20" s="68">
        <f>285*2</f>
        <v>570</v>
      </c>
      <c r="L20" s="69">
        <f t="shared" ref="L20:L21" si="4">J20*K20</f>
        <v>4560</v>
      </c>
      <c r="M20" s="7" t="s">
        <v>5</v>
      </c>
      <c r="N20" s="70">
        <v>12</v>
      </c>
      <c r="O20" s="68">
        <f>285*2</f>
        <v>570</v>
      </c>
      <c r="P20" s="69">
        <f t="shared" ref="P20:P21" si="5">N20*O20</f>
        <v>6840</v>
      </c>
    </row>
    <row r="21" spans="1:30" s="14" customFormat="1" ht="10.15" customHeight="1" x14ac:dyDescent="0.2">
      <c r="A21" s="87"/>
      <c r="B21" s="91"/>
      <c r="C21" s="92"/>
      <c r="D21" s="75" t="s">
        <v>34</v>
      </c>
      <c r="E21" s="7" t="s">
        <v>5</v>
      </c>
      <c r="F21" s="70">
        <v>0</v>
      </c>
      <c r="G21" s="68">
        <v>0</v>
      </c>
      <c r="H21" s="69">
        <f t="shared" si="3"/>
        <v>0</v>
      </c>
      <c r="I21" s="7" t="s">
        <v>5</v>
      </c>
      <c r="J21" s="70">
        <v>8</v>
      </c>
      <c r="K21" s="68">
        <f>285*2</f>
        <v>570</v>
      </c>
      <c r="L21" s="69">
        <f t="shared" si="4"/>
        <v>4560</v>
      </c>
      <c r="M21" s="7" t="s">
        <v>5</v>
      </c>
      <c r="N21" s="70">
        <v>12</v>
      </c>
      <c r="O21" s="68">
        <f>285*2</f>
        <v>570</v>
      </c>
      <c r="P21" s="69">
        <f t="shared" si="5"/>
        <v>6840</v>
      </c>
    </row>
    <row r="22" spans="1:30" s="14" customFormat="1" ht="10.9" customHeight="1" thickBot="1" x14ac:dyDescent="0.25">
      <c r="A22" s="87"/>
      <c r="B22" s="93"/>
      <c r="C22" s="94"/>
      <c r="D22" s="58" t="s">
        <v>35</v>
      </c>
      <c r="E22" s="34"/>
      <c r="F22" s="36"/>
      <c r="G22" s="35"/>
      <c r="H22" s="66">
        <f>SUM(H6:H21)</f>
        <v>3196</v>
      </c>
      <c r="I22" s="34"/>
      <c r="J22" s="36"/>
      <c r="K22" s="35"/>
      <c r="L22" s="66">
        <f>SUM(L6:L21)</f>
        <v>71724</v>
      </c>
      <c r="M22" s="34"/>
      <c r="N22" s="36"/>
      <c r="O22" s="35"/>
      <c r="P22" s="66">
        <f>SUM(P6:P21)</f>
        <v>37186</v>
      </c>
      <c r="R22" s="14">
        <f>H22+L22+P22</f>
        <v>112106</v>
      </c>
      <c r="T22" s="14">
        <v>112107.62</v>
      </c>
      <c r="V22" s="14">
        <f>T22-R22</f>
        <v>1.6199999999953434</v>
      </c>
    </row>
    <row r="23" spans="1:30" s="14" customFormat="1" x14ac:dyDescent="0.2">
      <c r="A23" s="87"/>
      <c r="B23" s="89" t="s">
        <v>15</v>
      </c>
      <c r="C23" s="90"/>
      <c r="D23" s="64" t="s">
        <v>36</v>
      </c>
      <c r="E23" s="37"/>
      <c r="F23" s="40"/>
      <c r="G23" s="38"/>
      <c r="H23" s="39"/>
      <c r="I23" s="37"/>
      <c r="J23" s="40"/>
      <c r="K23" s="38"/>
      <c r="L23" s="39"/>
      <c r="M23" s="37"/>
      <c r="N23" s="40"/>
      <c r="O23" s="38"/>
      <c r="P23" s="39"/>
    </row>
    <row r="24" spans="1:30" s="14" customFormat="1" ht="22.5" x14ac:dyDescent="0.2">
      <c r="A24" s="87"/>
      <c r="B24" s="91"/>
      <c r="C24" s="92"/>
      <c r="D24" s="63" t="s">
        <v>37</v>
      </c>
      <c r="E24" s="15"/>
      <c r="F24" s="17"/>
      <c r="G24" s="16"/>
      <c r="H24" s="8"/>
      <c r="I24" s="15"/>
      <c r="J24" s="17"/>
      <c r="K24" s="16"/>
      <c r="L24" s="8"/>
      <c r="M24" s="15"/>
      <c r="N24" s="17"/>
      <c r="O24" s="16"/>
      <c r="P24" s="8"/>
    </row>
    <row r="25" spans="1:30" s="14" customFormat="1" x14ac:dyDescent="0.2">
      <c r="A25" s="87"/>
      <c r="B25" s="91"/>
      <c r="C25" s="92"/>
      <c r="D25" s="72" t="s">
        <v>38</v>
      </c>
      <c r="E25" s="15" t="s">
        <v>23</v>
      </c>
      <c r="F25" s="17">
        <v>25</v>
      </c>
      <c r="G25" s="16">
        <f>100*2</f>
        <v>200</v>
      </c>
      <c r="H25" s="8">
        <f>F25*G25</f>
        <v>5000</v>
      </c>
      <c r="I25" s="15" t="s">
        <v>24</v>
      </c>
      <c r="J25" s="17">
        <v>25</v>
      </c>
      <c r="K25" s="16">
        <v>20</v>
      </c>
      <c r="L25" s="8">
        <f>J25*K25</f>
        <v>500</v>
      </c>
      <c r="M25" s="15" t="s">
        <v>24</v>
      </c>
      <c r="N25" s="17">
        <v>20</v>
      </c>
      <c r="O25" s="16">
        <v>100</v>
      </c>
      <c r="P25" s="8">
        <f>N25*O25</f>
        <v>2000</v>
      </c>
    </row>
    <row r="26" spans="1:30" s="14" customFormat="1" x14ac:dyDescent="0.2">
      <c r="A26" s="87"/>
      <c r="B26" s="91"/>
      <c r="C26" s="92"/>
      <c r="D26" s="72" t="s">
        <v>39</v>
      </c>
      <c r="E26" s="15" t="s">
        <v>23</v>
      </c>
      <c r="F26" s="17">
        <v>25</v>
      </c>
      <c r="G26" s="16">
        <v>50</v>
      </c>
      <c r="H26" s="8">
        <f t="shared" ref="H26:H27" si="6">F26*G26</f>
        <v>1250</v>
      </c>
      <c r="I26" s="15" t="s">
        <v>24</v>
      </c>
      <c r="J26" s="17">
        <v>45</v>
      </c>
      <c r="K26" s="16">
        <v>10</v>
      </c>
      <c r="L26" s="8">
        <f>J26*K26</f>
        <v>450</v>
      </c>
      <c r="M26" s="15" t="s">
        <v>24</v>
      </c>
      <c r="N26" s="17">
        <v>20</v>
      </c>
      <c r="O26" s="16">
        <v>50</v>
      </c>
      <c r="P26" s="8">
        <f>N26*O26</f>
        <v>1000</v>
      </c>
    </row>
    <row r="27" spans="1:30" s="14" customFormat="1" x14ac:dyDescent="0.2">
      <c r="A27" s="87"/>
      <c r="B27" s="91"/>
      <c r="C27" s="92"/>
      <c r="D27" s="72" t="s">
        <v>40</v>
      </c>
      <c r="E27" s="15" t="s">
        <v>21</v>
      </c>
      <c r="F27" s="17">
        <v>1</v>
      </c>
      <c r="G27" s="16">
        <v>100</v>
      </c>
      <c r="H27" s="8">
        <f t="shared" si="6"/>
        <v>100</v>
      </c>
      <c r="I27" s="15" t="s">
        <v>21</v>
      </c>
      <c r="J27" s="17">
        <v>2</v>
      </c>
      <c r="K27" s="16">
        <v>120</v>
      </c>
      <c r="L27" s="8">
        <f>J27*K27</f>
        <v>240</v>
      </c>
      <c r="M27" s="15" t="s">
        <v>21</v>
      </c>
      <c r="N27" s="17">
        <v>1</v>
      </c>
      <c r="O27" s="16">
        <v>100</v>
      </c>
      <c r="P27" s="8">
        <f>N27*O27</f>
        <v>100</v>
      </c>
    </row>
    <row r="28" spans="1:30" s="25" customFormat="1" x14ac:dyDescent="0.2">
      <c r="A28" s="87"/>
      <c r="B28" s="91"/>
      <c r="C28" s="92"/>
      <c r="D28" s="63" t="s">
        <v>41</v>
      </c>
      <c r="E28" s="15" t="s">
        <v>21</v>
      </c>
      <c r="F28" s="17">
        <v>6</v>
      </c>
      <c r="G28" s="16">
        <v>170</v>
      </c>
      <c r="H28" s="8">
        <f>F28*G28</f>
        <v>1020</v>
      </c>
      <c r="I28" s="28"/>
      <c r="J28" s="29"/>
      <c r="K28" s="26"/>
      <c r="L28" s="27"/>
      <c r="M28" s="15" t="s">
        <v>21</v>
      </c>
      <c r="N28" s="17">
        <v>6</v>
      </c>
      <c r="O28" s="16">
        <v>120</v>
      </c>
      <c r="P28" s="8">
        <f t="shared" ref="P28:P29" si="7">N28*O28</f>
        <v>720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30" x14ac:dyDescent="0.2">
      <c r="A29" s="87"/>
      <c r="B29" s="91"/>
      <c r="C29" s="92"/>
      <c r="D29" s="63" t="s">
        <v>42</v>
      </c>
      <c r="E29" s="15" t="s">
        <v>21</v>
      </c>
      <c r="F29" s="17">
        <v>2</v>
      </c>
      <c r="G29" s="16">
        <f>150*2</f>
        <v>300</v>
      </c>
      <c r="H29" s="8">
        <f>F29*G29</f>
        <v>600</v>
      </c>
      <c r="I29" s="15" t="s">
        <v>21</v>
      </c>
      <c r="J29" s="17">
        <v>2</v>
      </c>
      <c r="K29" s="16">
        <f>150*3</f>
        <v>450</v>
      </c>
      <c r="L29" s="8">
        <f>J29*K29</f>
        <v>900</v>
      </c>
      <c r="M29" s="15" t="s">
        <v>21</v>
      </c>
      <c r="N29" s="17">
        <v>2</v>
      </c>
      <c r="O29" s="16">
        <v>150</v>
      </c>
      <c r="P29" s="8">
        <f t="shared" si="7"/>
        <v>300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24"/>
      <c r="AB29" s="24"/>
      <c r="AC29" s="24"/>
      <c r="AD29" s="24"/>
    </row>
    <row r="30" spans="1:30" x14ac:dyDescent="0.2">
      <c r="A30" s="87"/>
      <c r="B30" s="91"/>
      <c r="C30" s="92"/>
      <c r="D30" s="63" t="s">
        <v>43</v>
      </c>
      <c r="E30" s="15" t="s">
        <v>21</v>
      </c>
      <c r="F30" s="17">
        <v>1</v>
      </c>
      <c r="G30" s="16">
        <v>500</v>
      </c>
      <c r="H30" s="8">
        <f>F30*G30</f>
        <v>500</v>
      </c>
      <c r="I30" s="15" t="s">
        <v>21</v>
      </c>
      <c r="J30" s="17">
        <v>1</v>
      </c>
      <c r="K30" s="16">
        <v>200</v>
      </c>
      <c r="L30" s="8">
        <f>J30*K30</f>
        <v>200</v>
      </c>
      <c r="M30" s="15" t="s">
        <v>21</v>
      </c>
      <c r="N30" s="17">
        <v>1</v>
      </c>
      <c r="O30" s="16">
        <v>200</v>
      </c>
      <c r="P30" s="8">
        <f>N30*O30</f>
        <v>200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24"/>
      <c r="AB30" s="24"/>
      <c r="AC30" s="24"/>
      <c r="AD30" s="24"/>
    </row>
    <row r="31" spans="1:30" ht="12.75" x14ac:dyDescent="0.2">
      <c r="A31" s="87"/>
      <c r="B31" s="91"/>
      <c r="C31" s="92"/>
      <c r="D31" s="71" t="s">
        <v>22</v>
      </c>
      <c r="E31" s="67"/>
      <c r="F31" s="70"/>
      <c r="G31" s="68"/>
      <c r="H31" s="69"/>
      <c r="I31" s="67"/>
      <c r="J31" s="70"/>
      <c r="K31" s="68"/>
      <c r="L31" s="69"/>
      <c r="M31" s="67"/>
      <c r="N31" s="70"/>
      <c r="O31" s="68"/>
      <c r="P31" s="69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24"/>
      <c r="AB31" s="24"/>
      <c r="AC31" s="24"/>
      <c r="AD31" s="24"/>
    </row>
    <row r="32" spans="1:30" x14ac:dyDescent="0.2">
      <c r="A32" s="87"/>
      <c r="B32" s="91"/>
      <c r="C32" s="92"/>
      <c r="D32" s="59" t="s">
        <v>25</v>
      </c>
      <c r="E32" s="67"/>
      <c r="F32" s="70"/>
      <c r="G32" s="68"/>
      <c r="H32" s="69"/>
      <c r="I32" s="67"/>
      <c r="J32" s="70"/>
      <c r="K32" s="68"/>
      <c r="L32" s="69"/>
      <c r="M32" s="67"/>
      <c r="N32" s="70"/>
      <c r="O32" s="68"/>
      <c r="P32" s="69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24"/>
      <c r="AB32" s="24"/>
      <c r="AC32" s="24"/>
      <c r="AD32" s="24"/>
    </row>
    <row r="33" spans="1:30" x14ac:dyDescent="0.2">
      <c r="A33" s="87"/>
      <c r="B33" s="91"/>
      <c r="C33" s="92"/>
      <c r="D33" s="60" t="s">
        <v>26</v>
      </c>
      <c r="E33" s="7" t="s">
        <v>5</v>
      </c>
      <c r="F33" s="70">
        <v>0</v>
      </c>
      <c r="G33" s="68">
        <v>0</v>
      </c>
      <c r="H33" s="69">
        <f>F33*G33</f>
        <v>0</v>
      </c>
      <c r="I33" s="7" t="s">
        <v>5</v>
      </c>
      <c r="J33" s="70">
        <v>12</v>
      </c>
      <c r="K33" s="68">
        <v>67</v>
      </c>
      <c r="L33" s="69">
        <f>J33*K33</f>
        <v>804</v>
      </c>
      <c r="M33" s="7" t="s">
        <v>5</v>
      </c>
      <c r="N33" s="70">
        <v>12</v>
      </c>
      <c r="O33" s="68">
        <v>133</v>
      </c>
      <c r="P33" s="69">
        <f>N33*O33</f>
        <v>1596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24"/>
      <c r="AB33" s="24"/>
      <c r="AC33" s="24"/>
      <c r="AD33" s="24"/>
    </row>
    <row r="34" spans="1:30" x14ac:dyDescent="0.2">
      <c r="A34" s="87"/>
      <c r="B34" s="91"/>
      <c r="C34" s="92"/>
      <c r="D34" s="61" t="s">
        <v>27</v>
      </c>
      <c r="E34" s="67"/>
      <c r="F34" s="70"/>
      <c r="G34" s="68"/>
      <c r="H34" s="69"/>
      <c r="I34" s="67"/>
      <c r="J34" s="70"/>
      <c r="K34" s="68"/>
      <c r="L34" s="69"/>
      <c r="M34" s="67"/>
      <c r="N34" s="70"/>
      <c r="O34" s="68"/>
      <c r="P34" s="69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24"/>
      <c r="AB34" s="24"/>
      <c r="AC34" s="24"/>
      <c r="AD34" s="24"/>
    </row>
    <row r="35" spans="1:30" x14ac:dyDescent="0.2">
      <c r="A35" s="87"/>
      <c r="B35" s="91"/>
      <c r="C35" s="92"/>
      <c r="D35" s="60" t="s">
        <v>28</v>
      </c>
      <c r="E35" s="7" t="s">
        <v>5</v>
      </c>
      <c r="F35" s="70">
        <v>3</v>
      </c>
      <c r="G35" s="68">
        <v>100</v>
      </c>
      <c r="H35" s="69">
        <f>F35*G35</f>
        <v>300</v>
      </c>
      <c r="I35" s="7" t="s">
        <v>5</v>
      </c>
      <c r="J35" s="70">
        <v>12</v>
      </c>
      <c r="K35" s="68">
        <v>100</v>
      </c>
      <c r="L35" s="69">
        <f>J35*K35</f>
        <v>1200</v>
      </c>
      <c r="M35" s="7" t="s">
        <v>5</v>
      </c>
      <c r="N35" s="70">
        <v>12</v>
      </c>
      <c r="O35" s="68">
        <v>100</v>
      </c>
      <c r="P35" s="69">
        <f>N35*O35</f>
        <v>1200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24"/>
      <c r="AB35" s="24"/>
      <c r="AC35" s="24"/>
      <c r="AD35" s="24"/>
    </row>
    <row r="36" spans="1:30" x14ac:dyDescent="0.2">
      <c r="A36" s="87"/>
      <c r="B36" s="91"/>
      <c r="C36" s="92"/>
      <c r="D36" s="62" t="s">
        <v>29</v>
      </c>
      <c r="E36" s="7" t="s">
        <v>5</v>
      </c>
      <c r="F36" s="70">
        <v>3</v>
      </c>
      <c r="G36" s="68">
        <v>100</v>
      </c>
      <c r="H36" s="69">
        <f t="shared" ref="H36:H37" si="8">F36*G36</f>
        <v>300</v>
      </c>
      <c r="I36" s="7" t="s">
        <v>5</v>
      </c>
      <c r="J36" s="70">
        <v>12</v>
      </c>
      <c r="K36" s="68">
        <v>100</v>
      </c>
      <c r="L36" s="69">
        <f t="shared" ref="L36:L37" si="9">J36*K36</f>
        <v>1200</v>
      </c>
      <c r="M36" s="7" t="s">
        <v>5</v>
      </c>
      <c r="N36" s="70">
        <v>12</v>
      </c>
      <c r="O36" s="68">
        <v>100</v>
      </c>
      <c r="P36" s="69">
        <f t="shared" ref="P36:P37" si="10">N36*O36</f>
        <v>1200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24"/>
      <c r="AB36" s="24"/>
      <c r="AC36" s="24"/>
      <c r="AD36" s="24"/>
    </row>
    <row r="37" spans="1:30" x14ac:dyDescent="0.2">
      <c r="A37" s="87"/>
      <c r="B37" s="91"/>
      <c r="C37" s="92"/>
      <c r="D37" s="62" t="s">
        <v>30</v>
      </c>
      <c r="E37" s="7" t="s">
        <v>5</v>
      </c>
      <c r="F37" s="70">
        <v>3</v>
      </c>
      <c r="G37" s="68">
        <v>100</v>
      </c>
      <c r="H37" s="69">
        <f t="shared" si="8"/>
        <v>300</v>
      </c>
      <c r="I37" s="7" t="s">
        <v>5</v>
      </c>
      <c r="J37" s="70">
        <v>12</v>
      </c>
      <c r="K37" s="68">
        <v>100</v>
      </c>
      <c r="L37" s="69">
        <f t="shared" si="9"/>
        <v>1200</v>
      </c>
      <c r="M37" s="7" t="s">
        <v>5</v>
      </c>
      <c r="N37" s="70">
        <v>12</v>
      </c>
      <c r="O37" s="68">
        <v>100</v>
      </c>
      <c r="P37" s="69">
        <f t="shared" si="10"/>
        <v>1200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24"/>
      <c r="AB37" s="24"/>
      <c r="AC37" s="24"/>
      <c r="AD37" s="24"/>
    </row>
    <row r="38" spans="1:30" ht="12" thickBot="1" x14ac:dyDescent="0.25">
      <c r="A38" s="87"/>
      <c r="B38" s="93"/>
      <c r="C38" s="94"/>
      <c r="D38" s="58" t="s">
        <v>35</v>
      </c>
      <c r="E38" s="41"/>
      <c r="F38" s="42"/>
      <c r="G38" s="43"/>
      <c r="H38" s="66">
        <f>SUM(H25:H37)</f>
        <v>9370</v>
      </c>
      <c r="I38" s="41"/>
      <c r="J38" s="42"/>
      <c r="K38" s="43"/>
      <c r="L38" s="66">
        <f>SUM(L25:L37)</f>
        <v>6694</v>
      </c>
      <c r="M38" s="41"/>
      <c r="N38" s="42"/>
      <c r="O38" s="43"/>
      <c r="P38" s="66">
        <f>SUM(P25:P37)</f>
        <v>9516</v>
      </c>
      <c r="Q38" s="14"/>
      <c r="R38" s="14">
        <f>H38+L38+P38</f>
        <v>25580</v>
      </c>
      <c r="S38" s="14"/>
      <c r="T38" s="14">
        <v>22421.52</v>
      </c>
      <c r="U38" s="14"/>
      <c r="V38" s="14">
        <f>T38-R38</f>
        <v>-3158.4799999999996</v>
      </c>
      <c r="W38" s="14"/>
      <c r="X38" s="14"/>
      <c r="Y38" s="14"/>
      <c r="Z38" s="14"/>
      <c r="AA38" s="24"/>
      <c r="AB38" s="24"/>
      <c r="AC38" s="24"/>
      <c r="AD38" s="24"/>
    </row>
    <row r="39" spans="1:30" s="9" customFormat="1" x14ac:dyDescent="0.2">
      <c r="A39" s="87"/>
      <c r="B39" s="95" t="s">
        <v>16</v>
      </c>
      <c r="C39" s="96"/>
      <c r="D39" s="64" t="s">
        <v>44</v>
      </c>
      <c r="E39" s="44"/>
      <c r="F39" s="47"/>
      <c r="G39" s="45"/>
      <c r="H39" s="46"/>
      <c r="I39" s="44"/>
      <c r="J39" s="47"/>
      <c r="K39" s="45"/>
      <c r="L39" s="46"/>
      <c r="M39" s="44"/>
      <c r="N39" s="47"/>
      <c r="O39" s="45"/>
      <c r="P39" s="46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25"/>
      <c r="AB39" s="25"/>
      <c r="AC39" s="25"/>
      <c r="AD39" s="25"/>
    </row>
    <row r="40" spans="1:30" s="9" customFormat="1" ht="22.5" x14ac:dyDescent="0.2">
      <c r="A40" s="87"/>
      <c r="B40" s="97"/>
      <c r="C40" s="98"/>
      <c r="D40" s="83" t="s">
        <v>50</v>
      </c>
      <c r="E40" s="15" t="s">
        <v>21</v>
      </c>
      <c r="F40" s="17">
        <v>1</v>
      </c>
      <c r="G40" s="16">
        <v>2000</v>
      </c>
      <c r="H40" s="8">
        <f t="shared" ref="H40:H45" si="11">F40*G40</f>
        <v>2000</v>
      </c>
      <c r="I40" s="79"/>
      <c r="J40" s="80"/>
      <c r="K40" s="81"/>
      <c r="L40" s="82"/>
      <c r="M40" s="79"/>
      <c r="N40" s="80"/>
      <c r="O40" s="81"/>
      <c r="P40" s="8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25"/>
      <c r="AB40" s="25"/>
      <c r="AC40" s="25"/>
      <c r="AD40" s="25"/>
    </row>
    <row r="41" spans="1:30" x14ac:dyDescent="0.2">
      <c r="A41" s="87"/>
      <c r="B41" s="97"/>
      <c r="C41" s="98"/>
      <c r="D41" s="65" t="s">
        <v>46</v>
      </c>
      <c r="E41" s="15" t="s">
        <v>21</v>
      </c>
      <c r="F41" s="17">
        <v>25</v>
      </c>
      <c r="G41" s="16">
        <v>500</v>
      </c>
      <c r="H41" s="8">
        <f t="shared" si="11"/>
        <v>12500</v>
      </c>
      <c r="I41" s="15" t="s">
        <v>21</v>
      </c>
      <c r="J41" s="17">
        <v>35</v>
      </c>
      <c r="K41" s="16">
        <v>500</v>
      </c>
      <c r="L41" s="8">
        <f>J41*K41</f>
        <v>17500</v>
      </c>
      <c r="M41" s="15" t="s">
        <v>21</v>
      </c>
      <c r="N41" s="17">
        <v>40</v>
      </c>
      <c r="O41" s="16">
        <v>500</v>
      </c>
      <c r="P41" s="8">
        <f>N41*O41</f>
        <v>20000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24"/>
      <c r="AB41" s="24"/>
      <c r="AC41" s="24"/>
      <c r="AD41" s="24"/>
    </row>
    <row r="42" spans="1:30" x14ac:dyDescent="0.2">
      <c r="A42" s="87"/>
      <c r="B42" s="97"/>
      <c r="C42" s="98"/>
      <c r="D42" s="63" t="s">
        <v>45</v>
      </c>
      <c r="E42" s="15" t="s">
        <v>21</v>
      </c>
      <c r="F42" s="17">
        <v>25</v>
      </c>
      <c r="G42" s="16">
        <v>50</v>
      </c>
      <c r="H42" s="8">
        <f t="shared" si="11"/>
        <v>1250</v>
      </c>
      <c r="I42" s="15" t="s">
        <v>21</v>
      </c>
      <c r="J42" s="17">
        <v>35</v>
      </c>
      <c r="K42" s="16">
        <v>50</v>
      </c>
      <c r="L42" s="8">
        <f t="shared" ref="L42:L44" si="12">J42*K42</f>
        <v>1750</v>
      </c>
      <c r="M42" s="15" t="s">
        <v>21</v>
      </c>
      <c r="N42" s="17">
        <v>40</v>
      </c>
      <c r="O42" s="16">
        <v>50</v>
      </c>
      <c r="P42" s="8">
        <f t="shared" ref="P42:P44" si="13">N42*O42</f>
        <v>2000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24"/>
      <c r="AB42" s="24"/>
      <c r="AC42" s="24"/>
      <c r="AD42" s="24"/>
    </row>
    <row r="43" spans="1:30" x14ac:dyDescent="0.2">
      <c r="A43" s="87"/>
      <c r="B43" s="97"/>
      <c r="C43" s="98"/>
      <c r="D43" s="63" t="s">
        <v>47</v>
      </c>
      <c r="E43" s="15" t="s">
        <v>21</v>
      </c>
      <c r="F43" s="17">
        <v>20</v>
      </c>
      <c r="G43" s="16">
        <v>230</v>
      </c>
      <c r="H43" s="8">
        <f t="shared" si="11"/>
        <v>4600</v>
      </c>
      <c r="I43" s="15" t="s">
        <v>21</v>
      </c>
      <c r="J43" s="17">
        <v>30</v>
      </c>
      <c r="K43" s="16">
        <v>230</v>
      </c>
      <c r="L43" s="8">
        <f t="shared" si="12"/>
        <v>6900</v>
      </c>
      <c r="M43" s="15" t="s">
        <v>21</v>
      </c>
      <c r="N43" s="17">
        <v>30</v>
      </c>
      <c r="O43" s="16">
        <v>230</v>
      </c>
      <c r="P43" s="8">
        <f t="shared" si="13"/>
        <v>6900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24"/>
      <c r="AB43" s="24"/>
      <c r="AC43" s="24"/>
      <c r="AD43" s="24"/>
    </row>
    <row r="44" spans="1:30" ht="45" x14ac:dyDescent="0.2">
      <c r="A44" s="87"/>
      <c r="B44" s="97"/>
      <c r="C44" s="98"/>
      <c r="D44" s="63" t="s">
        <v>48</v>
      </c>
      <c r="E44" s="15" t="s">
        <v>21</v>
      </c>
      <c r="F44" s="17">
        <v>5</v>
      </c>
      <c r="G44" s="16">
        <v>250</v>
      </c>
      <c r="H44" s="8">
        <f t="shared" si="11"/>
        <v>1250</v>
      </c>
      <c r="I44" s="15" t="s">
        <v>21</v>
      </c>
      <c r="J44" s="17">
        <v>5</v>
      </c>
      <c r="K44" s="16">
        <v>250</v>
      </c>
      <c r="L44" s="8">
        <f t="shared" si="12"/>
        <v>1250</v>
      </c>
      <c r="M44" s="15" t="s">
        <v>21</v>
      </c>
      <c r="N44" s="17">
        <v>5</v>
      </c>
      <c r="O44" s="16">
        <v>250</v>
      </c>
      <c r="P44" s="8">
        <f t="shared" si="13"/>
        <v>1250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24"/>
      <c r="AB44" s="24"/>
      <c r="AC44" s="24"/>
      <c r="AD44" s="24"/>
    </row>
    <row r="45" spans="1:30" x14ac:dyDescent="0.2">
      <c r="A45" s="87"/>
      <c r="B45" s="97"/>
      <c r="C45" s="98"/>
      <c r="D45" s="63" t="s">
        <v>49</v>
      </c>
      <c r="E45" s="15" t="s">
        <v>21</v>
      </c>
      <c r="F45" s="17">
        <v>1</v>
      </c>
      <c r="G45" s="16">
        <f>2830+750</f>
        <v>3580</v>
      </c>
      <c r="H45" s="8">
        <f t="shared" si="11"/>
        <v>3580</v>
      </c>
      <c r="I45" s="15" t="s">
        <v>21</v>
      </c>
      <c r="J45" s="17">
        <v>1</v>
      </c>
      <c r="K45" s="16">
        <v>1680</v>
      </c>
      <c r="L45" s="8">
        <f>J45*K45</f>
        <v>1680</v>
      </c>
      <c r="M45" s="15" t="s">
        <v>21</v>
      </c>
      <c r="N45" s="17">
        <v>1</v>
      </c>
      <c r="O45" s="16">
        <v>2830</v>
      </c>
      <c r="P45" s="8">
        <f>N45*O45</f>
        <v>2830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4"/>
      <c r="AB45" s="24"/>
      <c r="AC45" s="24"/>
      <c r="AD45" s="24"/>
    </row>
    <row r="46" spans="1:30" ht="12.75" x14ac:dyDescent="0.2">
      <c r="A46" s="87"/>
      <c r="B46" s="97"/>
      <c r="C46" s="98"/>
      <c r="D46" s="71" t="s">
        <v>22</v>
      </c>
      <c r="E46" s="67"/>
      <c r="F46" s="70"/>
      <c r="G46" s="68"/>
      <c r="H46" s="69"/>
      <c r="I46" s="76"/>
      <c r="J46" s="77"/>
      <c r="K46" s="78"/>
      <c r="L46" s="69"/>
      <c r="M46" s="76"/>
      <c r="N46" s="77"/>
      <c r="O46" s="78"/>
      <c r="P46" s="69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24"/>
      <c r="AB46" s="24"/>
      <c r="AC46" s="24"/>
      <c r="AD46" s="24"/>
    </row>
    <row r="47" spans="1:30" x14ac:dyDescent="0.2">
      <c r="A47" s="87"/>
      <c r="B47" s="97"/>
      <c r="C47" s="98"/>
      <c r="D47" s="59" t="s">
        <v>25</v>
      </c>
      <c r="E47" s="67"/>
      <c r="F47" s="70"/>
      <c r="G47" s="68"/>
      <c r="H47" s="69"/>
      <c r="I47" s="76"/>
      <c r="J47" s="77"/>
      <c r="K47" s="78"/>
      <c r="L47" s="69"/>
      <c r="M47" s="76"/>
      <c r="N47" s="77"/>
      <c r="O47" s="78"/>
      <c r="P47" s="69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24"/>
      <c r="AB47" s="24"/>
      <c r="AC47" s="24"/>
      <c r="AD47" s="24"/>
    </row>
    <row r="48" spans="1:30" x14ac:dyDescent="0.2">
      <c r="A48" s="87"/>
      <c r="B48" s="97"/>
      <c r="C48" s="98"/>
      <c r="D48" s="60" t="s">
        <v>26</v>
      </c>
      <c r="E48" s="7" t="s">
        <v>5</v>
      </c>
      <c r="F48" s="70">
        <v>0</v>
      </c>
      <c r="G48" s="68">
        <v>0</v>
      </c>
      <c r="H48" s="69">
        <f>F48*G48</f>
        <v>0</v>
      </c>
      <c r="I48" s="7" t="s">
        <v>5</v>
      </c>
      <c r="J48" s="77">
        <v>12</v>
      </c>
      <c r="K48" s="78">
        <v>67</v>
      </c>
      <c r="L48" s="69">
        <f>J48*K48</f>
        <v>804</v>
      </c>
      <c r="M48" s="7" t="s">
        <v>5</v>
      </c>
      <c r="N48" s="77">
        <v>12</v>
      </c>
      <c r="O48" s="78">
        <v>133</v>
      </c>
      <c r="P48" s="69">
        <f>N48*O48</f>
        <v>1596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24"/>
      <c r="AB48" s="24"/>
      <c r="AC48" s="24"/>
      <c r="AD48" s="24"/>
    </row>
    <row r="49" spans="1:30" x14ac:dyDescent="0.2">
      <c r="A49" s="87"/>
      <c r="B49" s="97"/>
      <c r="C49" s="98"/>
      <c r="D49" s="61" t="s">
        <v>27</v>
      </c>
      <c r="E49" s="67"/>
      <c r="F49" s="70"/>
      <c r="G49" s="68"/>
      <c r="H49" s="69"/>
      <c r="I49" s="67"/>
      <c r="J49" s="77"/>
      <c r="K49" s="78"/>
      <c r="L49" s="69"/>
      <c r="M49" s="67"/>
      <c r="N49" s="77"/>
      <c r="O49" s="78"/>
      <c r="P49" s="69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24"/>
      <c r="AB49" s="24"/>
      <c r="AC49" s="24"/>
      <c r="AD49" s="24"/>
    </row>
    <row r="50" spans="1:30" x14ac:dyDescent="0.2">
      <c r="A50" s="87"/>
      <c r="B50" s="97"/>
      <c r="C50" s="98"/>
      <c r="D50" s="60" t="s">
        <v>28</v>
      </c>
      <c r="E50" s="7" t="s">
        <v>5</v>
      </c>
      <c r="F50" s="70">
        <v>3</v>
      </c>
      <c r="G50" s="68">
        <v>100</v>
      </c>
      <c r="H50" s="69">
        <f>F50*G50</f>
        <v>300</v>
      </c>
      <c r="I50" s="7" t="s">
        <v>5</v>
      </c>
      <c r="J50" s="77">
        <v>12</v>
      </c>
      <c r="K50" s="78">
        <v>100</v>
      </c>
      <c r="L50" s="69">
        <f>J50*K50</f>
        <v>1200</v>
      </c>
      <c r="M50" s="7" t="s">
        <v>5</v>
      </c>
      <c r="N50" s="77">
        <v>12</v>
      </c>
      <c r="O50" s="78">
        <v>100</v>
      </c>
      <c r="P50" s="69">
        <f>N50*O50</f>
        <v>1200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24"/>
      <c r="AB50" s="24"/>
      <c r="AC50" s="24"/>
      <c r="AD50" s="24"/>
    </row>
    <row r="51" spans="1:30" x14ac:dyDescent="0.2">
      <c r="A51" s="87"/>
      <c r="B51" s="97"/>
      <c r="C51" s="98"/>
      <c r="D51" s="62" t="s">
        <v>29</v>
      </c>
      <c r="E51" s="7" t="s">
        <v>5</v>
      </c>
      <c r="F51" s="70">
        <v>3</v>
      </c>
      <c r="G51" s="68">
        <v>100</v>
      </c>
      <c r="H51" s="69">
        <f t="shared" ref="H51:H52" si="14">F51*G51</f>
        <v>300</v>
      </c>
      <c r="I51" s="7" t="s">
        <v>5</v>
      </c>
      <c r="J51" s="77">
        <v>12</v>
      </c>
      <c r="K51" s="78">
        <v>100</v>
      </c>
      <c r="L51" s="69">
        <f t="shared" ref="L51:L52" si="15">J51*K51</f>
        <v>1200</v>
      </c>
      <c r="M51" s="7" t="s">
        <v>5</v>
      </c>
      <c r="N51" s="77">
        <v>12</v>
      </c>
      <c r="O51" s="78">
        <v>100</v>
      </c>
      <c r="P51" s="69">
        <f t="shared" ref="P51:P52" si="16">N51*O51</f>
        <v>1200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24"/>
      <c r="AB51" s="24"/>
      <c r="AC51" s="24"/>
      <c r="AD51" s="24"/>
    </row>
    <row r="52" spans="1:30" x14ac:dyDescent="0.2">
      <c r="A52" s="87"/>
      <c r="B52" s="97"/>
      <c r="C52" s="98"/>
      <c r="D52" s="62" t="s">
        <v>30</v>
      </c>
      <c r="E52" s="7" t="s">
        <v>5</v>
      </c>
      <c r="F52" s="70">
        <v>3</v>
      </c>
      <c r="G52" s="68">
        <v>100</v>
      </c>
      <c r="H52" s="69">
        <f t="shared" si="14"/>
        <v>300</v>
      </c>
      <c r="I52" s="7" t="s">
        <v>5</v>
      </c>
      <c r="J52" s="77">
        <v>12</v>
      </c>
      <c r="K52" s="78">
        <v>100</v>
      </c>
      <c r="L52" s="69">
        <f t="shared" si="15"/>
        <v>1200</v>
      </c>
      <c r="M52" s="7" t="s">
        <v>5</v>
      </c>
      <c r="N52" s="77">
        <v>12</v>
      </c>
      <c r="O52" s="78">
        <v>100</v>
      </c>
      <c r="P52" s="69">
        <f t="shared" si="16"/>
        <v>1200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24"/>
      <c r="AB52" s="24"/>
      <c r="AC52" s="24"/>
      <c r="AD52" s="24"/>
    </row>
    <row r="53" spans="1:30" s="9" customFormat="1" ht="12" thickBot="1" x14ac:dyDescent="0.25">
      <c r="A53" s="87"/>
      <c r="B53" s="99"/>
      <c r="C53" s="100"/>
      <c r="D53" s="58" t="s">
        <v>35</v>
      </c>
      <c r="E53" s="52"/>
      <c r="F53" s="54"/>
      <c r="G53" s="53"/>
      <c r="H53" s="66">
        <f>SUM(H40:H52)</f>
        <v>26080</v>
      </c>
      <c r="I53" s="66"/>
      <c r="J53" s="66"/>
      <c r="K53" s="66"/>
      <c r="L53" s="66">
        <f>SUM(L41:L52)</f>
        <v>33484</v>
      </c>
      <c r="M53" s="66"/>
      <c r="N53" s="66"/>
      <c r="O53" s="66"/>
      <c r="P53" s="66">
        <f>SUM(P41:P52)</f>
        <v>38176</v>
      </c>
      <c r="Q53" s="14"/>
      <c r="R53" s="14">
        <f>H53+L53+P53</f>
        <v>97740</v>
      </c>
      <c r="S53" s="14"/>
      <c r="T53" s="14">
        <v>100896.86</v>
      </c>
      <c r="U53" s="14"/>
      <c r="V53" s="14">
        <f>T53-R53</f>
        <v>3156.8600000000006</v>
      </c>
      <c r="W53" s="14"/>
      <c r="X53" s="14"/>
      <c r="Y53" s="14"/>
      <c r="Z53" s="14"/>
      <c r="AA53" s="25"/>
      <c r="AB53" s="25"/>
      <c r="AC53" s="25"/>
      <c r="AD53" s="25"/>
    </row>
    <row r="54" spans="1:30" x14ac:dyDescent="0.2">
      <c r="A54" s="87"/>
      <c r="B54" s="56"/>
      <c r="C54" s="57"/>
      <c r="D54" s="55"/>
      <c r="E54" s="48"/>
      <c r="F54" s="50"/>
      <c r="G54" s="49"/>
      <c r="H54" s="51"/>
      <c r="I54" s="48"/>
      <c r="J54" s="50"/>
      <c r="K54" s="49"/>
      <c r="L54" s="51"/>
      <c r="M54" s="48"/>
      <c r="N54" s="50"/>
      <c r="O54" s="49"/>
      <c r="P54" s="51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ht="12" thickBot="1" x14ac:dyDescent="0.25">
      <c r="A55" s="88"/>
      <c r="B55" s="101"/>
      <c r="C55" s="102"/>
      <c r="D55" s="58" t="s">
        <v>35</v>
      </c>
      <c r="E55" s="41"/>
      <c r="F55" s="42"/>
      <c r="G55" s="43"/>
      <c r="H55" s="66">
        <f>H22+H38+H53</f>
        <v>38646</v>
      </c>
      <c r="I55" s="66"/>
      <c r="J55" s="66"/>
      <c r="K55" s="66"/>
      <c r="L55" s="66">
        <f>L22+L38+L53</f>
        <v>111902</v>
      </c>
      <c r="M55" s="66"/>
      <c r="N55" s="66"/>
      <c r="O55" s="66"/>
      <c r="P55" s="66">
        <f>P22+P38+P53</f>
        <v>84878</v>
      </c>
      <c r="Q55" s="24"/>
      <c r="R55" s="73">
        <f>H55+L55+P55</f>
        <v>235426</v>
      </c>
      <c r="S55" s="24"/>
      <c r="T55" s="73">
        <v>235426.01</v>
      </c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x14ac:dyDescent="0.2">
      <c r="E56" s="18"/>
      <c r="F56" s="20"/>
      <c r="G56" s="18"/>
      <c r="H56" s="18"/>
      <c r="I56" s="18"/>
      <c r="J56" s="20"/>
      <c r="K56" s="18"/>
      <c r="L56" s="18"/>
      <c r="M56" s="18"/>
      <c r="N56" s="20"/>
      <c r="O56" s="18"/>
      <c r="P56" s="18"/>
    </row>
    <row r="57" spans="1:30" x14ac:dyDescent="0.2">
      <c r="E57" s="18"/>
      <c r="F57" s="20"/>
      <c r="G57" s="18"/>
      <c r="H57" s="18"/>
      <c r="I57" s="18"/>
      <c r="J57" s="20"/>
      <c r="K57" s="18"/>
      <c r="L57" s="18"/>
      <c r="M57" s="18"/>
      <c r="N57" s="20"/>
      <c r="O57" s="18"/>
      <c r="P57" s="18"/>
    </row>
    <row r="58" spans="1:30" x14ac:dyDescent="0.2">
      <c r="E58" s="18"/>
      <c r="F58" s="20"/>
      <c r="G58" s="18"/>
      <c r="H58" s="20"/>
      <c r="I58" s="18"/>
      <c r="J58" s="20"/>
      <c r="K58" s="18"/>
      <c r="L58" s="18"/>
      <c r="M58" s="18"/>
      <c r="N58" s="20"/>
      <c r="O58" s="18"/>
      <c r="P58" s="18"/>
      <c r="T58" s="1">
        <f>T55-R55</f>
        <v>1.0000000009313226E-2</v>
      </c>
    </row>
    <row r="59" spans="1:30" x14ac:dyDescent="0.2">
      <c r="E59" s="18"/>
      <c r="F59" s="20"/>
      <c r="G59" s="18"/>
      <c r="H59" s="18"/>
      <c r="I59" s="18"/>
      <c r="J59" s="20"/>
      <c r="K59" s="18"/>
      <c r="L59" s="18"/>
      <c r="M59" s="18"/>
      <c r="N59" s="20"/>
      <c r="O59" s="18"/>
      <c r="P59" s="18"/>
    </row>
    <row r="60" spans="1:30" x14ac:dyDescent="0.2">
      <c r="E60" s="18"/>
      <c r="F60" s="20"/>
      <c r="G60" s="18"/>
      <c r="H60" s="18"/>
      <c r="I60" s="18"/>
      <c r="J60" s="20"/>
      <c r="K60" s="18"/>
      <c r="L60" s="18"/>
      <c r="M60" s="18"/>
      <c r="N60" s="20"/>
      <c r="O60" s="18"/>
      <c r="P60" s="18"/>
    </row>
    <row r="61" spans="1:30" x14ac:dyDescent="0.2">
      <c r="E61" s="18"/>
      <c r="F61" s="20"/>
      <c r="G61" s="18"/>
      <c r="H61" s="18"/>
      <c r="I61" s="18"/>
      <c r="J61" s="20"/>
      <c r="K61" s="18"/>
      <c r="L61" s="18"/>
      <c r="M61" s="18"/>
      <c r="N61" s="20"/>
      <c r="O61" s="18"/>
      <c r="P61" s="18"/>
    </row>
  </sheetData>
  <mergeCells count="8">
    <mergeCell ref="E3:H3"/>
    <mergeCell ref="I3:L3"/>
    <mergeCell ref="M3:P3"/>
    <mergeCell ref="A5:A55"/>
    <mergeCell ref="B5:C22"/>
    <mergeCell ref="B23:C38"/>
    <mergeCell ref="B39:C53"/>
    <mergeCell ref="B55:C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2017-02-16T13:18:39Z</dcterms:modified>
</cp:coreProperties>
</file>